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4277\Usuario\Desktop\Licitações\.VIXCARD\Editais\.Ganhos\27_02_26_UASG_070025-DL - TRE-DF - 2_26 - Crachás - 12 às 18 hs\"/>
    </mc:Choice>
  </mc:AlternateContent>
  <xr:revisionPtr revIDLastSave="0" documentId="8_{1C8CA951-D123-47E9-A5E6-4A47BBA33271}" xr6:coauthVersionLast="36" xr6:coauthVersionMax="36" xr10:uidLastSave="{00000000-0000-0000-0000-000000000000}"/>
  <bookViews>
    <workbookView xWindow="0" yWindow="0" windowWidth="20490" windowHeight="7695" activeTab="2" xr2:uid="{3FF6DC6A-E003-4342-9C24-F5F34DE1ED04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3" l="1"/>
  <c r="L13" i="3"/>
  <c r="K14" i="3"/>
  <c r="K13" i="3"/>
  <c r="J14" i="3"/>
  <c r="J13" i="3"/>
  <c r="I14" i="3"/>
  <c r="I13" i="3"/>
  <c r="H14" i="3"/>
  <c r="H13" i="3"/>
  <c r="L12" i="3"/>
  <c r="K12" i="3"/>
  <c r="J12" i="3"/>
  <c r="I12" i="3"/>
  <c r="H12" i="3"/>
  <c r="G14" i="3" l="1"/>
  <c r="G13" i="3"/>
  <c r="G12" i="3"/>
  <c r="G13" i="2"/>
  <c r="L13" i="2" s="1"/>
  <c r="G12" i="2"/>
  <c r="F14" i="2" s="1"/>
  <c r="F15" i="3" l="1"/>
  <c r="M13" i="3"/>
  <c r="N13" i="3" s="1"/>
  <c r="K12" i="2"/>
  <c r="H12" i="2"/>
  <c r="L12" i="2"/>
  <c r="H13" i="2"/>
  <c r="M13" i="2" s="1"/>
  <c r="N13" i="2" s="1"/>
  <c r="I12" i="2"/>
  <c r="I13" i="2"/>
  <c r="J12" i="2"/>
  <c r="J13" i="2"/>
  <c r="K13" i="2"/>
  <c r="M14" i="3" l="1"/>
  <c r="N14" i="3" s="1"/>
  <c r="M12" i="3"/>
  <c r="M12" i="2"/>
  <c r="L15" i="3" l="1"/>
  <c r="N12" i="3"/>
  <c r="L14" i="2"/>
  <c r="N12" i="2"/>
  <c r="G12" i="1" l="1"/>
  <c r="J12" i="1" l="1"/>
  <c r="I12" i="1"/>
  <c r="K12" i="1"/>
  <c r="H12" i="1"/>
  <c r="L12" i="1"/>
  <c r="F13" i="1"/>
  <c r="M12" i="1" l="1"/>
  <c r="N12" i="1" l="1"/>
  <c r="L13" i="1"/>
</calcChain>
</file>

<file path=xl/sharedStrings.xml><?xml version="1.0" encoding="utf-8"?>
<sst xmlns="http://schemas.openxmlformats.org/spreadsheetml/2006/main" count="102" uniqueCount="49">
  <si>
    <t>Mão de Obra</t>
  </si>
  <si>
    <t>Transporte</t>
  </si>
  <si>
    <t>Impostos</t>
  </si>
  <si>
    <t>Custo Total</t>
  </si>
  <si>
    <t>LUCRO</t>
  </si>
  <si>
    <t>Custo de Produção</t>
  </si>
  <si>
    <t>Item</t>
  </si>
  <si>
    <t>Descrição</t>
  </si>
  <si>
    <t>Un.</t>
  </si>
  <si>
    <t>VR. Unit.</t>
  </si>
  <si>
    <t>Vr. Total</t>
  </si>
  <si>
    <t>Mat. Prima</t>
  </si>
  <si>
    <t>OBJETO</t>
  </si>
  <si>
    <t>Valor Arrematado</t>
  </si>
  <si>
    <t>Detalhamento dos Custos</t>
  </si>
  <si>
    <t>PLANILHA DETALHADA DE CUSTO - COMPROVAÇÃO DE EXEQUIBILIDADE</t>
  </si>
  <si>
    <t>COMPLEMENTAÇÃO DA PROPOSTA COMERCIAL - AJUSTADA</t>
  </si>
  <si>
    <t>Razão Social: VIXCARD COMERCIO, SERVIÇOS E IMPORTAÇÃO DE ARTIGOS PARA IDENTIFICAÇÃO LTDA.</t>
  </si>
  <si>
    <r>
      <t>Endereço:</t>
    </r>
    <r>
      <rPr>
        <sz val="11"/>
        <color theme="1"/>
        <rFont val="Calibri"/>
        <family val="2"/>
        <scheme val="minor"/>
      </rPr>
      <t xml:space="preserve"> Rua Benjamin Franklin, nº 26 – Parque Residencial Laranjeiras – Serra – ES – CEP: 29.165-070</t>
    </r>
  </si>
  <si>
    <r>
      <t>CNPJ:</t>
    </r>
    <r>
      <rPr>
        <sz val="11"/>
        <color theme="1"/>
        <rFont val="Calibri"/>
        <family val="2"/>
        <scheme val="minor"/>
      </rPr>
      <t xml:space="preserve"> 02.583.967/0001-79 – </t>
    </r>
    <r>
      <rPr>
        <b/>
        <sz val="11"/>
        <color theme="1"/>
        <rFont val="Calibri"/>
        <family val="2"/>
        <scheme val="minor"/>
      </rPr>
      <t>INSCR. ESTADUAL:</t>
    </r>
    <r>
      <rPr>
        <sz val="11"/>
        <color theme="1"/>
        <rFont val="Calibri"/>
        <family val="2"/>
        <scheme val="minor"/>
      </rPr>
      <t xml:space="preserve"> 082.313.60-1 – </t>
    </r>
    <r>
      <rPr>
        <b/>
        <sz val="11"/>
        <color theme="1"/>
        <rFont val="Calibri"/>
        <family val="2"/>
        <scheme val="minor"/>
      </rPr>
      <t>INSCR. MUNICIPAL:</t>
    </r>
    <r>
      <rPr>
        <sz val="11"/>
        <color theme="1"/>
        <rFont val="Calibri"/>
        <family val="2"/>
        <scheme val="minor"/>
      </rPr>
      <t xml:space="preserve"> 262862</t>
    </r>
  </si>
  <si>
    <t>Crachá de PVC, Tamanhojjljlldouououououououououououo646546544444444444444444444444444444444444444444444444444444444444444444444444444444444444444444444444444</t>
  </si>
  <si>
    <t>Próprios</t>
  </si>
  <si>
    <t>Quant.</t>
  </si>
  <si>
    <t>Marca/ Modelo</t>
  </si>
  <si>
    <t>VIXCARD COMÉRCIO, SERVIÇOS E IMPORTAÇÃO
DE ARTIGOS DE IDENTIFICAÇÃO LTDA.
FELIPE AUGUSTO PASSOS DE ALBUQUERQUE
REPRESENTANTE/PROCURADOR
RG.: 532.095-SSP/ES – CPF: 716.950.367-00</t>
  </si>
  <si>
    <t>Serra - ES, 14 de Março de 2024</t>
  </si>
  <si>
    <t>VALOR TOTAL ARREMATADO   &gt;&gt;&gt;&gt;&gt;&gt;&gt;&gt;&gt;&gt;&gt;&gt;&gt;&gt;&gt;</t>
  </si>
  <si>
    <t>VALOR TOTAL DOS CUSTOS   &gt;&gt;&gt;&gt;</t>
  </si>
  <si>
    <t>2</t>
  </si>
  <si>
    <t>VALOR TOTAL ARREMATADO   &gt;&gt;&gt;&gt;&gt;&gt;&gt;&gt;&gt;&gt;&gt;&gt;&gt;&gt;&gt;&gt;&gt;</t>
  </si>
  <si>
    <t>VALOR TOTAL DOS CUSTOS   &gt;&gt;&gt;&gt;&gt;</t>
  </si>
  <si>
    <t>3</t>
  </si>
  <si>
    <t>Cordão Poliester, Tamanhojjljlldouououououououououououo646546544444444444444444444444444444444444444444444444444444444444444444444444444444444444444444444444444</t>
  </si>
  <si>
    <t>Mat. Prima 15%</t>
  </si>
  <si>
    <t>Transporte 5%</t>
  </si>
  <si>
    <t>Impostos 17%</t>
  </si>
  <si>
    <t>Mão de Obra 15%</t>
  </si>
  <si>
    <t>Custo de Produção 18%</t>
  </si>
  <si>
    <t>Custo Total 70%</t>
  </si>
  <si>
    <t>LUCRO 30%</t>
  </si>
  <si>
    <t>55</t>
  </si>
  <si>
    <t>CRACHÁ, ESPECIFICAÇÃO: NÃO DESBOTAM – RESISTENTES A SOL, ÁGUA, IMPACTOS E TORÇÕES DIMENSÕES: 54 MM X 86MM X 0,76MM</t>
  </si>
  <si>
    <t>Serra - ES, 24 de novembro de 2025</t>
  </si>
  <si>
    <t>TRIBUNAL REGIONAL ELEITORAL - DF - Ref.: DISPENSA DE LICITÇÃO Nº 5/2026</t>
  </si>
  <si>
    <t>Grp</t>
  </si>
  <si>
    <t>Crachá rígido em material PVC padrão CR80, na cor branca com espessura: 0,76mm. Cantos arredondados. Tamanho 8,6cmx5,4cm. Impressão colorida de alta resolução de imagens para impressão de foto Impressão frente e verso (4x4) vertical. Laminação BOPP cristal contra desgaste</t>
  </si>
  <si>
    <t>Cordão em fita acetinada de 15mm de largura. Terminal argola e presilha mosquete de metal. Personalizado com impressão da logomarca do TRE-DF. Tamanho: 1,5cmx90cm. Impressão por sublimação, frente e verso (4x4), cores vivas e alta definição. Cor predominante: verde bandeira 3 Tipos disponíveis:
1. crachá comum
2. crachá girassol PCD
3. crachá autista</t>
  </si>
  <si>
    <t>Porta crachá rígido vertical e transparente com encaixes para o crachá. Medidas: 9,2cmx5.8 cm, aproximadamente, que comporte o cartão PVC do item 2</t>
  </si>
  <si>
    <t>Serra - ES, 03 de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</si>
</sst>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44" fontId="4" fillId="0" borderId="11" xfId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left" vertical="center" wrapText="1"/>
    </xf>
    <xf numFmtId="164" fontId="4" fillId="0" borderId="27" xfId="0" applyNumberFormat="1" applyFont="1" applyBorder="1" applyAlignment="1">
      <alignment vertical="center"/>
    </xf>
    <xf numFmtId="0" fontId="0" fillId="0" borderId="4" xfId="0" applyBorder="1"/>
    <xf numFmtId="44" fontId="4" fillId="0" borderId="4" xfId="1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4" fontId="5" fillId="3" borderId="24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center"/>
    </xf>
    <xf numFmtId="164" fontId="5" fillId="4" borderId="25" xfId="0" applyNumberFormat="1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164" fontId="5" fillId="4" borderId="2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4</xdr:col>
      <xdr:colOff>295275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61E9E2-9D96-4C6A-BAFA-58AB213562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7175"/>
          <a:ext cx="27813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14</xdr:row>
      <xdr:rowOff>38100</xdr:rowOff>
    </xdr:from>
    <xdr:to>
      <xdr:col>6</xdr:col>
      <xdr:colOff>657225</xdr:colOff>
      <xdr:row>20</xdr:row>
      <xdr:rowOff>114300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E8D552-7E41-4F6E-A402-3E4886F7A71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48200"/>
          <a:ext cx="4048125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4</xdr:col>
      <xdr:colOff>295275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D8A22E-1307-4FC3-AEA9-483117F308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27813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14</xdr:row>
      <xdr:rowOff>171450</xdr:rowOff>
    </xdr:from>
    <xdr:to>
      <xdr:col>7</xdr:col>
      <xdr:colOff>457200</xdr:colOff>
      <xdr:row>22</xdr:row>
      <xdr:rowOff>0</xdr:rowOff>
    </xdr:to>
    <xdr:pic>
      <xdr:nvPicPr>
        <xdr:cNvPr id="3" name="Imagem 2" descr="C:\Users\Computador\AppData\Local\Microsoft\Windows\INetCache\Content.Outlook\UQQ82TP3\Assinatura Felipe Alb.jpg">
          <a:extLst>
            <a:ext uri="{FF2B5EF4-FFF2-40B4-BE49-F238E27FC236}">
              <a16:creationId xmlns:a16="http://schemas.microsoft.com/office/drawing/2014/main" id="{96A705B9-BEEC-43B0-89A8-ACA03D922E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57675"/>
          <a:ext cx="4591050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5</xdr:col>
      <xdr:colOff>247649</xdr:colOff>
      <xdr:row>4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78A5D7-1083-405E-B6F4-34811A2086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66675"/>
          <a:ext cx="320992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57149</xdr:rowOff>
    </xdr:from>
    <xdr:to>
      <xdr:col>5</xdr:col>
      <xdr:colOff>238125</xdr:colOff>
      <xdr:row>18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B79750-BD8F-4532-9F8B-2CF99124F93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53074"/>
          <a:ext cx="3190875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3CB0-233D-4733-B82C-8412F50473F0}">
  <dimension ref="A1:N23"/>
  <sheetViews>
    <sheetView zoomScaleNormal="100" workbookViewId="0">
      <selection activeCell="G2" sqref="G2:M4"/>
    </sheetView>
  </sheetViews>
  <sheetFormatPr defaultRowHeight="15" x14ac:dyDescent="0.25"/>
  <cols>
    <col min="1" max="1" width="4.28515625" customWidth="1"/>
    <col min="2" max="2" width="24.42578125" customWidth="1"/>
    <col min="3" max="3" width="4.28515625" customWidth="1"/>
    <col min="4" max="4" width="5.85546875" customWidth="1"/>
    <col min="5" max="5" width="7.140625" customWidth="1"/>
    <col min="6" max="6" width="6.7109375" customWidth="1"/>
    <col min="7" max="7" width="10.42578125" customWidth="1"/>
    <col min="8" max="8" width="9.85546875" customWidth="1"/>
    <col min="9" max="9" width="10.42578125" customWidth="1"/>
    <col min="10" max="10" width="10.7109375" customWidth="1"/>
    <col min="11" max="12" width="10" customWidth="1"/>
    <col min="13" max="13" width="10.85546875" customWidth="1"/>
    <col min="14" max="14" width="10.42578125" customWidth="1"/>
  </cols>
  <sheetData>
    <row r="1" spans="1:14" ht="15.75" thickBot="1" x14ac:dyDescent="0.3"/>
    <row r="2" spans="1:14" x14ac:dyDescent="0.25">
      <c r="G2" s="41" t="s">
        <v>15</v>
      </c>
      <c r="H2" s="42"/>
      <c r="I2" s="42"/>
      <c r="J2" s="42"/>
      <c r="K2" s="42"/>
      <c r="L2" s="42"/>
      <c r="M2" s="43"/>
    </row>
    <row r="3" spans="1:14" ht="15.75" thickBot="1" x14ac:dyDescent="0.3">
      <c r="G3" s="44" t="s">
        <v>16</v>
      </c>
      <c r="H3" s="45"/>
      <c r="I3" s="45"/>
      <c r="J3" s="45"/>
      <c r="K3" s="45"/>
      <c r="L3" s="45"/>
      <c r="M3" s="46"/>
    </row>
    <row r="4" spans="1:14" ht="15" customHeight="1" thickBot="1" x14ac:dyDescent="0.3">
      <c r="G4" s="63" t="s">
        <v>43</v>
      </c>
      <c r="H4" s="64"/>
      <c r="I4" s="64"/>
      <c r="J4" s="64"/>
      <c r="K4" s="64"/>
      <c r="L4" s="64"/>
      <c r="M4" s="65"/>
    </row>
    <row r="6" spans="1:14" x14ac:dyDescent="0.25">
      <c r="A6" s="2" t="s">
        <v>17</v>
      </c>
      <c r="B6" s="3"/>
      <c r="C6" s="3"/>
      <c r="D6" s="3"/>
      <c r="E6" s="3"/>
      <c r="F6" s="3"/>
      <c r="G6" s="3"/>
      <c r="H6" s="3"/>
      <c r="I6" s="3"/>
      <c r="J6" s="4"/>
      <c r="K6" s="1"/>
    </row>
    <row r="7" spans="1:14" x14ac:dyDescent="0.25">
      <c r="A7" s="5" t="s">
        <v>18</v>
      </c>
      <c r="B7" s="6"/>
      <c r="C7" s="6"/>
      <c r="D7" s="6"/>
      <c r="E7" s="6"/>
      <c r="F7" s="6"/>
      <c r="G7" s="6"/>
      <c r="H7" s="6"/>
      <c r="I7" s="6"/>
      <c r="J7" s="7"/>
    </row>
    <row r="8" spans="1:14" x14ac:dyDescent="0.25">
      <c r="A8" s="8" t="s">
        <v>19</v>
      </c>
      <c r="B8" s="9"/>
      <c r="C8" s="9"/>
      <c r="D8" s="9"/>
      <c r="E8" s="9"/>
      <c r="F8" s="9"/>
      <c r="G8" s="9"/>
      <c r="H8" s="9"/>
      <c r="I8" s="9"/>
      <c r="J8" s="10"/>
    </row>
    <row r="9" spans="1:14" ht="15.75" thickBot="1" x14ac:dyDescent="0.3"/>
    <row r="10" spans="1:14" x14ac:dyDescent="0.25">
      <c r="A10" s="51" t="s">
        <v>12</v>
      </c>
      <c r="B10" s="51"/>
      <c r="C10" s="51"/>
      <c r="D10" s="51"/>
      <c r="E10" s="52"/>
      <c r="F10" s="53" t="s">
        <v>13</v>
      </c>
      <c r="G10" s="54"/>
      <c r="H10" s="55" t="s">
        <v>14</v>
      </c>
      <c r="I10" s="51"/>
      <c r="J10" s="51"/>
      <c r="K10" s="51"/>
      <c r="L10" s="51"/>
      <c r="M10" s="51"/>
      <c r="N10" s="51"/>
    </row>
    <row r="11" spans="1:14" s="16" customFormat="1" ht="27.75" customHeight="1" x14ac:dyDescent="0.25">
      <c r="A11" s="11" t="s">
        <v>44</v>
      </c>
      <c r="B11" s="11" t="s">
        <v>7</v>
      </c>
      <c r="C11" s="11" t="s">
        <v>8</v>
      </c>
      <c r="D11" s="11" t="s">
        <v>22</v>
      </c>
      <c r="E11" s="12" t="s">
        <v>23</v>
      </c>
      <c r="F11" s="13" t="s">
        <v>9</v>
      </c>
      <c r="G11" s="14" t="s">
        <v>10</v>
      </c>
      <c r="H11" s="15" t="s">
        <v>33</v>
      </c>
      <c r="I11" s="11" t="s">
        <v>36</v>
      </c>
      <c r="J11" s="11" t="s">
        <v>37</v>
      </c>
      <c r="K11" s="11" t="s">
        <v>34</v>
      </c>
      <c r="L11" s="11" t="s">
        <v>35</v>
      </c>
      <c r="M11" s="11" t="s">
        <v>38</v>
      </c>
      <c r="N11" s="11" t="s">
        <v>39</v>
      </c>
    </row>
    <row r="12" spans="1:14" ht="46.5" customHeight="1" thickBot="1" x14ac:dyDescent="0.3">
      <c r="A12" s="18" t="s">
        <v>40</v>
      </c>
      <c r="B12" s="35" t="s">
        <v>41</v>
      </c>
      <c r="C12" s="19" t="s">
        <v>8</v>
      </c>
      <c r="D12" s="20">
        <v>3200</v>
      </c>
      <c r="E12" s="21" t="s">
        <v>21</v>
      </c>
      <c r="F12" s="22">
        <v>5.99</v>
      </c>
      <c r="G12" s="17">
        <f>(F12*D12)</f>
        <v>19168</v>
      </c>
      <c r="H12" s="34">
        <f>15%*G12</f>
        <v>2875.2</v>
      </c>
      <c r="I12" s="24">
        <f>15%*G12</f>
        <v>2875.2</v>
      </c>
      <c r="J12" s="24">
        <f>18%*G12</f>
        <v>3450.24</v>
      </c>
      <c r="K12" s="24">
        <f>5%*G12</f>
        <v>958.40000000000009</v>
      </c>
      <c r="L12" s="32">
        <f>17%*G12</f>
        <v>3258.5600000000004</v>
      </c>
      <c r="M12" s="32">
        <f>+H12+I12+J12+K12+L12</f>
        <v>13417.599999999999</v>
      </c>
      <c r="N12" s="32">
        <f>+G12-M12</f>
        <v>5750.4000000000015</v>
      </c>
    </row>
    <row r="13" spans="1:14" ht="16.5" thickBot="1" x14ac:dyDescent="0.3">
      <c r="A13" s="49" t="s">
        <v>26</v>
      </c>
      <c r="B13" s="50"/>
      <c r="C13" s="50"/>
      <c r="D13" s="50"/>
      <c r="E13" s="50"/>
      <c r="F13" s="47">
        <f>+G12</f>
        <v>19168</v>
      </c>
      <c r="G13" s="48"/>
      <c r="H13" s="33"/>
      <c r="I13" s="61" t="s">
        <v>27</v>
      </c>
      <c r="J13" s="61"/>
      <c r="K13" s="62"/>
      <c r="L13" s="59">
        <f>+M12</f>
        <v>13417.599999999999</v>
      </c>
      <c r="M13" s="60"/>
      <c r="N13" s="33"/>
    </row>
    <row r="14" spans="1:14" x14ac:dyDescent="0.25">
      <c r="A14" s="25"/>
      <c r="B14" s="26"/>
      <c r="C14" s="26"/>
      <c r="D14" s="26"/>
      <c r="E14" s="26"/>
      <c r="F14" s="28"/>
      <c r="G14" s="28"/>
      <c r="H14" s="28"/>
      <c r="I14" s="26"/>
      <c r="J14" s="56" t="s">
        <v>42</v>
      </c>
      <c r="K14" s="56"/>
      <c r="L14" s="57"/>
      <c r="M14" s="57"/>
      <c r="N14" s="58"/>
    </row>
    <row r="15" spans="1:14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" customHeight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36" t="s">
        <v>24</v>
      </c>
      <c r="K16" s="37"/>
      <c r="L16" s="37"/>
      <c r="M16" s="37"/>
      <c r="N16" s="38"/>
    </row>
    <row r="17" spans="1:14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37"/>
      <c r="K17" s="37"/>
      <c r="L17" s="37"/>
      <c r="M17" s="37"/>
      <c r="N17" s="38"/>
    </row>
    <row r="18" spans="1:14" ht="15" customHeigh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37"/>
      <c r="K18" s="37"/>
      <c r="L18" s="37"/>
      <c r="M18" s="37"/>
      <c r="N18" s="38"/>
    </row>
    <row r="19" spans="1:14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37"/>
      <c r="K19" s="37"/>
      <c r="L19" s="37"/>
      <c r="M19" s="37"/>
      <c r="N19" s="38"/>
    </row>
    <row r="20" spans="1:14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37"/>
      <c r="K20" s="37"/>
      <c r="L20" s="37"/>
      <c r="M20" s="37"/>
      <c r="N20" s="38"/>
    </row>
    <row r="21" spans="1:14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37"/>
      <c r="K21" s="37"/>
      <c r="L21" s="37"/>
      <c r="M21" s="37"/>
      <c r="N21" s="38"/>
    </row>
    <row r="22" spans="1:14" x14ac:dyDescent="0.25">
      <c r="A22" s="30"/>
      <c r="B22" s="9"/>
      <c r="C22" s="9"/>
      <c r="D22" s="9"/>
      <c r="E22" s="9"/>
      <c r="F22" s="9"/>
      <c r="G22" s="9"/>
      <c r="H22" s="9"/>
      <c r="I22" s="9"/>
      <c r="J22" s="39"/>
      <c r="K22" s="39"/>
      <c r="L22" s="39"/>
      <c r="M22" s="39"/>
      <c r="N22" s="40"/>
    </row>
    <row r="23" spans="1:14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12">
    <mergeCell ref="J16:N22"/>
    <mergeCell ref="G2:M2"/>
    <mergeCell ref="G3:M3"/>
    <mergeCell ref="F13:G13"/>
    <mergeCell ref="A13:E13"/>
    <mergeCell ref="A10:E10"/>
    <mergeCell ref="F10:G10"/>
    <mergeCell ref="H10:N10"/>
    <mergeCell ref="J14:N14"/>
    <mergeCell ref="L13:M13"/>
    <mergeCell ref="I13:K13"/>
    <mergeCell ref="G4:M4"/>
  </mergeCells>
  <pageMargins left="0.43307086614173229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3D9D-2A08-4470-A92F-124D5D595960}">
  <dimension ref="A1:N24"/>
  <sheetViews>
    <sheetView workbookViewId="0">
      <selection activeCell="B13" sqref="B13"/>
    </sheetView>
  </sheetViews>
  <sheetFormatPr defaultRowHeight="15" x14ac:dyDescent="0.25"/>
  <cols>
    <col min="1" max="1" width="4.28515625" customWidth="1"/>
    <col min="2" max="2" width="24.42578125" customWidth="1"/>
    <col min="3" max="3" width="4.28515625" customWidth="1"/>
    <col min="4" max="4" width="5.85546875" customWidth="1"/>
    <col min="5" max="5" width="7.140625" customWidth="1"/>
    <col min="6" max="6" width="6.7109375" customWidth="1"/>
    <col min="7" max="7" width="10.42578125" customWidth="1"/>
    <col min="8" max="8" width="9.85546875" customWidth="1"/>
    <col min="9" max="9" width="10.42578125" customWidth="1"/>
    <col min="10" max="10" width="10.7109375" customWidth="1"/>
    <col min="11" max="12" width="10" customWidth="1"/>
    <col min="13" max="13" width="10.85546875" customWidth="1"/>
    <col min="14" max="14" width="10.42578125" customWidth="1"/>
  </cols>
  <sheetData>
    <row r="1" spans="1:14" ht="15.75" thickBot="1" x14ac:dyDescent="0.3"/>
    <row r="2" spans="1:14" x14ac:dyDescent="0.25">
      <c r="G2" s="41" t="s">
        <v>15</v>
      </c>
      <c r="H2" s="42"/>
      <c r="I2" s="42"/>
      <c r="J2" s="42"/>
      <c r="K2" s="42"/>
      <c r="L2" s="42"/>
      <c r="M2" s="43"/>
    </row>
    <row r="3" spans="1:14" ht="15.75" thickBot="1" x14ac:dyDescent="0.3">
      <c r="G3" s="44" t="s">
        <v>16</v>
      </c>
      <c r="H3" s="45"/>
      <c r="I3" s="45"/>
      <c r="J3" s="45"/>
      <c r="K3" s="45"/>
      <c r="L3" s="45"/>
      <c r="M3" s="46"/>
    </row>
    <row r="6" spans="1:14" x14ac:dyDescent="0.25">
      <c r="A6" s="2" t="s">
        <v>17</v>
      </c>
      <c r="B6" s="3"/>
      <c r="C6" s="3"/>
      <c r="D6" s="3"/>
      <c r="E6" s="3"/>
      <c r="F6" s="3"/>
      <c r="G6" s="3"/>
      <c r="H6" s="3"/>
      <c r="I6" s="3"/>
      <c r="J6" s="4"/>
      <c r="K6" s="1"/>
    </row>
    <row r="7" spans="1:14" x14ac:dyDescent="0.25">
      <c r="A7" s="5" t="s">
        <v>18</v>
      </c>
      <c r="B7" s="6"/>
      <c r="C7" s="6"/>
      <c r="D7" s="6"/>
      <c r="E7" s="6"/>
      <c r="F7" s="6"/>
      <c r="G7" s="6"/>
      <c r="H7" s="6"/>
      <c r="I7" s="6"/>
      <c r="J7" s="7"/>
    </row>
    <row r="8" spans="1:14" x14ac:dyDescent="0.25">
      <c r="A8" s="8" t="s">
        <v>19</v>
      </c>
      <c r="B8" s="9"/>
      <c r="C8" s="9"/>
      <c r="D8" s="9"/>
      <c r="E8" s="9"/>
      <c r="F8" s="9"/>
      <c r="G8" s="9"/>
      <c r="H8" s="9"/>
      <c r="I8" s="9"/>
      <c r="J8" s="10"/>
    </row>
    <row r="9" spans="1:14" ht="15.75" thickBot="1" x14ac:dyDescent="0.3"/>
    <row r="10" spans="1:14" x14ac:dyDescent="0.25">
      <c r="A10" s="51" t="s">
        <v>12</v>
      </c>
      <c r="B10" s="51"/>
      <c r="C10" s="51"/>
      <c r="D10" s="51"/>
      <c r="E10" s="52"/>
      <c r="F10" s="53" t="s">
        <v>13</v>
      </c>
      <c r="G10" s="54"/>
      <c r="H10" s="55" t="s">
        <v>14</v>
      </c>
      <c r="I10" s="51"/>
      <c r="J10" s="51"/>
      <c r="K10" s="51"/>
      <c r="L10" s="51"/>
      <c r="M10" s="51"/>
      <c r="N10" s="51"/>
    </row>
    <row r="11" spans="1:14" s="16" customFormat="1" ht="24" x14ac:dyDescent="0.25">
      <c r="A11" s="11" t="s">
        <v>6</v>
      </c>
      <c r="B11" s="11" t="s">
        <v>7</v>
      </c>
      <c r="C11" s="11" t="s">
        <v>8</v>
      </c>
      <c r="D11" s="11" t="s">
        <v>22</v>
      </c>
      <c r="E11" s="12" t="s">
        <v>23</v>
      </c>
      <c r="F11" s="13" t="s">
        <v>9</v>
      </c>
      <c r="G11" s="14" t="s">
        <v>10</v>
      </c>
      <c r="H11" s="15" t="s">
        <v>11</v>
      </c>
      <c r="I11" s="11" t="s">
        <v>0</v>
      </c>
      <c r="J11" s="11" t="s">
        <v>5</v>
      </c>
      <c r="K11" s="11" t="s">
        <v>1</v>
      </c>
      <c r="L11" s="11" t="s">
        <v>2</v>
      </c>
      <c r="M11" s="11" t="s">
        <v>3</v>
      </c>
      <c r="N11" s="11" t="s">
        <v>4</v>
      </c>
    </row>
    <row r="12" spans="1:14" s="16" customFormat="1" ht="54.75" thickBot="1" x14ac:dyDescent="0.3">
      <c r="A12" s="18">
        <v>1</v>
      </c>
      <c r="B12" s="31" t="s">
        <v>20</v>
      </c>
      <c r="C12" s="19" t="s">
        <v>8</v>
      </c>
      <c r="D12" s="20">
        <v>10000</v>
      </c>
      <c r="E12" s="21" t="s">
        <v>21</v>
      </c>
      <c r="F12" s="22">
        <v>10</v>
      </c>
      <c r="G12" s="17">
        <f>(F12*D12)</f>
        <v>100000</v>
      </c>
      <c r="H12" s="23">
        <f>10%*G12</f>
        <v>10000</v>
      </c>
      <c r="I12" s="24">
        <f>10%*G12</f>
        <v>10000</v>
      </c>
      <c r="J12" s="24">
        <f>10%*G12</f>
        <v>10000</v>
      </c>
      <c r="K12" s="24">
        <f>10%*G12</f>
        <v>10000</v>
      </c>
      <c r="L12" s="24">
        <f>10%*G12</f>
        <v>10000</v>
      </c>
      <c r="M12" s="24">
        <f>+H12+I12+J12+K12+L12</f>
        <v>50000</v>
      </c>
      <c r="N12" s="24">
        <f>+G12-M12</f>
        <v>50000</v>
      </c>
    </row>
    <row r="13" spans="1:14" ht="54.75" thickBot="1" x14ac:dyDescent="0.3">
      <c r="A13" s="18" t="s">
        <v>28</v>
      </c>
      <c r="B13" s="31" t="s">
        <v>32</v>
      </c>
      <c r="C13" s="19" t="s">
        <v>8</v>
      </c>
      <c r="D13" s="20">
        <v>10000</v>
      </c>
      <c r="E13" s="21" t="s">
        <v>21</v>
      </c>
      <c r="F13" s="22">
        <v>13</v>
      </c>
      <c r="G13" s="17">
        <f>(F13*D13)</f>
        <v>130000</v>
      </c>
      <c r="H13" s="34">
        <f>10%*G13</f>
        <v>13000</v>
      </c>
      <c r="I13" s="24">
        <f>10%*G13</f>
        <v>13000</v>
      </c>
      <c r="J13" s="24">
        <f>10%*G13</f>
        <v>13000</v>
      </c>
      <c r="K13" s="24">
        <f>10%*G13</f>
        <v>13000</v>
      </c>
      <c r="L13" s="32">
        <f>10%*G13</f>
        <v>13000</v>
      </c>
      <c r="M13" s="32">
        <f>+H13+I13+J13+K13+L13</f>
        <v>65000</v>
      </c>
      <c r="N13" s="32">
        <f>+G13-M13</f>
        <v>65000</v>
      </c>
    </row>
    <row r="14" spans="1:14" ht="16.5" thickBot="1" x14ac:dyDescent="0.3">
      <c r="A14" s="49" t="s">
        <v>29</v>
      </c>
      <c r="B14" s="50"/>
      <c r="C14" s="50"/>
      <c r="D14" s="50"/>
      <c r="E14" s="50"/>
      <c r="F14" s="47">
        <f>+G12+G13</f>
        <v>230000</v>
      </c>
      <c r="G14" s="48"/>
      <c r="H14" s="33"/>
      <c r="I14" s="66" t="s">
        <v>30</v>
      </c>
      <c r="J14" s="67"/>
      <c r="K14" s="68"/>
      <c r="L14" s="59">
        <f>+M12+M13</f>
        <v>115000</v>
      </c>
      <c r="M14" s="69"/>
      <c r="N14" s="33"/>
    </row>
    <row r="15" spans="1:14" x14ac:dyDescent="0.25">
      <c r="A15" s="25"/>
      <c r="B15" s="26"/>
      <c r="C15" s="26"/>
      <c r="D15" s="26"/>
      <c r="E15" s="26"/>
      <c r="F15" s="28"/>
      <c r="G15" s="28"/>
      <c r="H15" s="28"/>
      <c r="I15" s="26"/>
      <c r="J15" s="56" t="s">
        <v>25</v>
      </c>
      <c r="K15" s="56"/>
      <c r="L15" s="57"/>
      <c r="M15" s="57"/>
      <c r="N15" s="58"/>
    </row>
    <row r="16" spans="1:14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15" customHeight="1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1:14" ht="15" customHeight="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37" t="s">
        <v>24</v>
      </c>
      <c r="K19" s="37"/>
      <c r="L19" s="37"/>
      <c r="M19" s="37"/>
      <c r="N19" s="38"/>
    </row>
    <row r="20" spans="1:14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37"/>
      <c r="K20" s="37"/>
      <c r="L20" s="37"/>
      <c r="M20" s="37"/>
      <c r="N20" s="38"/>
    </row>
    <row r="21" spans="1:14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37"/>
      <c r="K21" s="37"/>
      <c r="L21" s="37"/>
      <c r="M21" s="37"/>
      <c r="N21" s="38"/>
    </row>
    <row r="22" spans="1:14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37"/>
      <c r="K22" s="37"/>
      <c r="L22" s="37"/>
      <c r="M22" s="37"/>
      <c r="N22" s="38"/>
    </row>
    <row r="23" spans="1:14" x14ac:dyDescent="0.25">
      <c r="A23" s="30"/>
      <c r="B23" s="9"/>
      <c r="C23" s="9"/>
      <c r="D23" s="9"/>
      <c r="E23" s="9"/>
      <c r="F23" s="9"/>
      <c r="G23" s="9"/>
      <c r="H23" s="9"/>
      <c r="I23" s="9"/>
      <c r="J23" s="39"/>
      <c r="K23" s="39"/>
      <c r="L23" s="39"/>
      <c r="M23" s="39"/>
      <c r="N23" s="40"/>
    </row>
    <row r="24" spans="1:14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11">
    <mergeCell ref="J15:N15"/>
    <mergeCell ref="J19:N23"/>
    <mergeCell ref="G2:M2"/>
    <mergeCell ref="G3:M3"/>
    <mergeCell ref="A10:E10"/>
    <mergeCell ref="F10:G10"/>
    <mergeCell ref="H10:N10"/>
    <mergeCell ref="A14:E14"/>
    <mergeCell ref="F14:G14"/>
    <mergeCell ref="I14:K14"/>
    <mergeCell ref="L14:M1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FED4-4ED7-4F60-9730-511AF8B239A4}">
  <dimension ref="A1:N25"/>
  <sheetViews>
    <sheetView tabSelected="1" topLeftCell="A10" workbookViewId="0">
      <selection activeCell="N14" sqref="N14"/>
    </sheetView>
  </sheetViews>
  <sheetFormatPr defaultRowHeight="15" x14ac:dyDescent="0.25"/>
  <cols>
    <col min="1" max="1" width="4.28515625" customWidth="1"/>
    <col min="2" max="2" width="24.42578125" customWidth="1"/>
    <col min="3" max="3" width="4.28515625" customWidth="1"/>
    <col min="4" max="4" width="5.85546875" customWidth="1"/>
    <col min="5" max="5" width="7.140625" customWidth="1"/>
    <col min="6" max="6" width="6.7109375" customWidth="1"/>
    <col min="7" max="7" width="10.42578125" customWidth="1"/>
    <col min="8" max="8" width="9.85546875" customWidth="1"/>
    <col min="9" max="9" width="10.42578125" customWidth="1"/>
    <col min="10" max="10" width="10.7109375" customWidth="1"/>
    <col min="11" max="12" width="10" customWidth="1"/>
    <col min="13" max="13" width="10.85546875" customWidth="1"/>
    <col min="14" max="14" width="10.42578125" customWidth="1"/>
  </cols>
  <sheetData>
    <row r="1" spans="1:14" ht="15.75" thickBot="1" x14ac:dyDescent="0.3"/>
    <row r="2" spans="1:14" x14ac:dyDescent="0.25">
      <c r="G2" s="41" t="s">
        <v>15</v>
      </c>
      <c r="H2" s="42"/>
      <c r="I2" s="42"/>
      <c r="J2" s="42"/>
      <c r="K2" s="42"/>
      <c r="L2" s="42"/>
      <c r="M2" s="43"/>
    </row>
    <row r="3" spans="1:14" ht="15.75" thickBot="1" x14ac:dyDescent="0.3">
      <c r="G3" s="44" t="s">
        <v>16</v>
      </c>
      <c r="H3" s="45"/>
      <c r="I3" s="45"/>
      <c r="J3" s="45"/>
      <c r="K3" s="45"/>
      <c r="L3" s="45"/>
      <c r="M3" s="46"/>
    </row>
    <row r="4" spans="1:14" ht="15.75" thickBot="1" x14ac:dyDescent="0.3">
      <c r="G4" s="63" t="s">
        <v>43</v>
      </c>
      <c r="H4" s="64"/>
      <c r="I4" s="64"/>
      <c r="J4" s="64"/>
      <c r="K4" s="64"/>
      <c r="L4" s="64"/>
      <c r="M4" s="65"/>
    </row>
    <row r="6" spans="1:14" x14ac:dyDescent="0.25">
      <c r="A6" s="2" t="s">
        <v>17</v>
      </c>
      <c r="B6" s="3"/>
      <c r="C6" s="3"/>
      <c r="D6" s="3"/>
      <c r="E6" s="3"/>
      <c r="F6" s="3"/>
      <c r="G6" s="3"/>
      <c r="H6" s="3"/>
      <c r="I6" s="3"/>
      <c r="J6" s="4"/>
      <c r="K6" s="1"/>
    </row>
    <row r="7" spans="1:14" x14ac:dyDescent="0.25">
      <c r="A7" s="5" t="s">
        <v>18</v>
      </c>
      <c r="B7" s="6"/>
      <c r="C7" s="6"/>
      <c r="D7" s="6"/>
      <c r="E7" s="6"/>
      <c r="F7" s="6"/>
      <c r="G7" s="6"/>
      <c r="H7" s="6"/>
      <c r="I7" s="6"/>
      <c r="J7" s="7"/>
    </row>
    <row r="8" spans="1:14" x14ac:dyDescent="0.25">
      <c r="A8" s="8" t="s">
        <v>19</v>
      </c>
      <c r="B8" s="9"/>
      <c r="C8" s="9"/>
      <c r="D8" s="9"/>
      <c r="E8" s="9"/>
      <c r="F8" s="9"/>
      <c r="G8" s="9"/>
      <c r="H8" s="9"/>
      <c r="I8" s="9"/>
      <c r="J8" s="10"/>
    </row>
    <row r="9" spans="1:14" ht="15.75" thickBot="1" x14ac:dyDescent="0.3"/>
    <row r="10" spans="1:14" x14ac:dyDescent="0.25">
      <c r="A10" s="51" t="s">
        <v>12</v>
      </c>
      <c r="B10" s="51"/>
      <c r="C10" s="51"/>
      <c r="D10" s="51"/>
      <c r="E10" s="52"/>
      <c r="F10" s="53" t="s">
        <v>13</v>
      </c>
      <c r="G10" s="54"/>
      <c r="H10" s="55" t="s">
        <v>14</v>
      </c>
      <c r="I10" s="51"/>
      <c r="J10" s="51"/>
      <c r="K10" s="51"/>
      <c r="L10" s="51"/>
      <c r="M10" s="51"/>
      <c r="N10" s="51"/>
    </row>
    <row r="11" spans="1:14" s="16" customFormat="1" ht="36" x14ac:dyDescent="0.25">
      <c r="A11" s="11" t="s">
        <v>6</v>
      </c>
      <c r="B11" s="11" t="s">
        <v>7</v>
      </c>
      <c r="C11" s="11" t="s">
        <v>8</v>
      </c>
      <c r="D11" s="11" t="s">
        <v>22</v>
      </c>
      <c r="E11" s="12" t="s">
        <v>23</v>
      </c>
      <c r="F11" s="13" t="s">
        <v>9</v>
      </c>
      <c r="G11" s="14" t="s">
        <v>10</v>
      </c>
      <c r="H11" s="15" t="s">
        <v>33</v>
      </c>
      <c r="I11" s="11" t="s">
        <v>36</v>
      </c>
      <c r="J11" s="11" t="s">
        <v>37</v>
      </c>
      <c r="K11" s="11" t="s">
        <v>34</v>
      </c>
      <c r="L11" s="11" t="s">
        <v>35</v>
      </c>
      <c r="M11" s="11" t="s">
        <v>38</v>
      </c>
      <c r="N11" s="11" t="s">
        <v>39</v>
      </c>
    </row>
    <row r="12" spans="1:14" s="16" customFormat="1" ht="72.75" thickBot="1" x14ac:dyDescent="0.3">
      <c r="A12" s="18">
        <v>1</v>
      </c>
      <c r="B12" s="31" t="s">
        <v>45</v>
      </c>
      <c r="C12" s="19" t="s">
        <v>8</v>
      </c>
      <c r="D12" s="20">
        <v>650</v>
      </c>
      <c r="E12" s="21" t="s">
        <v>21</v>
      </c>
      <c r="F12" s="22">
        <v>3.5</v>
      </c>
      <c r="G12" s="17">
        <f>(F12*D12)</f>
        <v>2275</v>
      </c>
      <c r="H12" s="23">
        <f>15%*G12</f>
        <v>341.25</v>
      </c>
      <c r="I12" s="24">
        <f>15%*G12</f>
        <v>341.25</v>
      </c>
      <c r="J12" s="24">
        <f>18%*G12</f>
        <v>409.5</v>
      </c>
      <c r="K12" s="24">
        <f>5%*G12</f>
        <v>113.75</v>
      </c>
      <c r="L12" s="24">
        <f>17%*G12</f>
        <v>386.75</v>
      </c>
      <c r="M12" s="24">
        <f>+H12+I12+J12+K12+L12</f>
        <v>1592.5</v>
      </c>
      <c r="N12" s="24">
        <f>+G12-M12</f>
        <v>682.5</v>
      </c>
    </row>
    <row r="13" spans="1:14" s="16" customFormat="1" ht="108.75" thickBot="1" x14ac:dyDescent="0.3">
      <c r="A13" s="18" t="s">
        <v>28</v>
      </c>
      <c r="B13" s="31" t="s">
        <v>46</v>
      </c>
      <c r="C13" s="19" t="s">
        <v>8</v>
      </c>
      <c r="D13" s="20">
        <v>650</v>
      </c>
      <c r="E13" s="21" t="s">
        <v>21</v>
      </c>
      <c r="F13" s="22">
        <v>3.4</v>
      </c>
      <c r="G13" s="17">
        <f>(F13*D13)</f>
        <v>2210</v>
      </c>
      <c r="H13" s="23">
        <f>15%*G13</f>
        <v>331.5</v>
      </c>
      <c r="I13" s="24">
        <f>15%*G13</f>
        <v>331.5</v>
      </c>
      <c r="J13" s="24">
        <f>18%*G13</f>
        <v>397.8</v>
      </c>
      <c r="K13" s="24">
        <f>5%*G13</f>
        <v>110.5</v>
      </c>
      <c r="L13" s="24">
        <f>17%*G13</f>
        <v>375.70000000000005</v>
      </c>
      <c r="M13" s="24">
        <f>+H13+I13+J13+K13+L13</f>
        <v>1547</v>
      </c>
      <c r="N13" s="24">
        <f>+G13-M13</f>
        <v>663</v>
      </c>
    </row>
    <row r="14" spans="1:14" ht="45.75" thickBot="1" x14ac:dyDescent="0.3">
      <c r="A14" s="18" t="s">
        <v>31</v>
      </c>
      <c r="B14" s="31" t="s">
        <v>47</v>
      </c>
      <c r="C14" s="19" t="s">
        <v>8</v>
      </c>
      <c r="D14" s="20">
        <v>650</v>
      </c>
      <c r="E14" s="21" t="s">
        <v>21</v>
      </c>
      <c r="F14" s="22">
        <v>1</v>
      </c>
      <c r="G14" s="17">
        <f>(F14*D14)</f>
        <v>650</v>
      </c>
      <c r="H14" s="34">
        <f>15%*G14</f>
        <v>97.5</v>
      </c>
      <c r="I14" s="24">
        <f>15%*G14</f>
        <v>97.5</v>
      </c>
      <c r="J14" s="24">
        <f>18%*G14</f>
        <v>117</v>
      </c>
      <c r="K14" s="24">
        <f>5%*G14</f>
        <v>32.5</v>
      </c>
      <c r="L14" s="32">
        <f>17%*G14</f>
        <v>110.50000000000001</v>
      </c>
      <c r="M14" s="32">
        <f>+H14+I14+J14+K14+L14</f>
        <v>455</v>
      </c>
      <c r="N14" s="32">
        <f>+G14-M14</f>
        <v>195</v>
      </c>
    </row>
    <row r="15" spans="1:14" ht="16.5" thickBot="1" x14ac:dyDescent="0.3">
      <c r="A15" s="49" t="s">
        <v>29</v>
      </c>
      <c r="B15" s="50"/>
      <c r="C15" s="50"/>
      <c r="D15" s="50"/>
      <c r="E15" s="50"/>
      <c r="F15" s="47">
        <f>+G12+G13+G14</f>
        <v>5135</v>
      </c>
      <c r="G15" s="48"/>
      <c r="H15" s="26"/>
      <c r="I15" s="70" t="s">
        <v>30</v>
      </c>
      <c r="J15" s="71"/>
      <c r="K15" s="72"/>
      <c r="L15" s="73">
        <f>+M12+M13+M14</f>
        <v>3594.5</v>
      </c>
      <c r="M15" s="74"/>
      <c r="N15" s="33"/>
    </row>
    <row r="16" spans="1:14" x14ac:dyDescent="0.25">
      <c r="A16" s="25"/>
      <c r="B16" s="26"/>
      <c r="C16" s="26"/>
      <c r="D16" s="26"/>
      <c r="E16" s="26"/>
      <c r="F16" s="28"/>
      <c r="G16" s="28"/>
      <c r="H16" s="28"/>
      <c r="I16" s="26"/>
      <c r="J16" s="56" t="s">
        <v>48</v>
      </c>
      <c r="K16" s="56"/>
      <c r="L16" s="57"/>
      <c r="M16" s="57"/>
      <c r="N16" s="58"/>
    </row>
    <row r="17" spans="1:14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ht="15" customHeight="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1:14" ht="14.25" customHeight="1" x14ac:dyDescent="0.25">
      <c r="A19" s="30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</row>
    <row r="20" spans="1:14" ht="15" hidden="1" customHeight="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37" t="s">
        <v>24</v>
      </c>
      <c r="K20" s="37"/>
      <c r="L20" s="37"/>
      <c r="M20" s="37"/>
      <c r="N20" s="38"/>
    </row>
    <row r="21" spans="1:14" hidden="1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37"/>
      <c r="K21" s="37"/>
      <c r="L21" s="37"/>
      <c r="M21" s="37"/>
      <c r="N21" s="38"/>
    </row>
    <row r="22" spans="1:14" hidden="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37"/>
      <c r="K22" s="37"/>
      <c r="L22" s="37"/>
      <c r="M22" s="37"/>
      <c r="N22" s="38"/>
    </row>
    <row r="23" spans="1:14" hidden="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37"/>
      <c r="K23" s="37"/>
      <c r="L23" s="37"/>
      <c r="M23" s="37"/>
      <c r="N23" s="38"/>
    </row>
    <row r="24" spans="1:14" hidden="1" x14ac:dyDescent="0.25">
      <c r="A24" s="30"/>
      <c r="B24" s="9"/>
      <c r="C24" s="9"/>
      <c r="D24" s="9"/>
      <c r="E24" s="9"/>
      <c r="F24" s="9"/>
      <c r="G24" s="9"/>
      <c r="H24" s="9"/>
      <c r="I24" s="9"/>
      <c r="J24" s="39"/>
      <c r="K24" s="39"/>
      <c r="L24" s="39"/>
      <c r="M24" s="39"/>
      <c r="N24" s="40"/>
    </row>
    <row r="25" spans="1:14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</sheetData>
  <mergeCells count="12">
    <mergeCell ref="J16:N16"/>
    <mergeCell ref="J20:N24"/>
    <mergeCell ref="G2:M2"/>
    <mergeCell ref="G3:M3"/>
    <mergeCell ref="A10:E10"/>
    <mergeCell ref="F10:G10"/>
    <mergeCell ref="H10:N10"/>
    <mergeCell ref="A15:E15"/>
    <mergeCell ref="F15:G15"/>
    <mergeCell ref="I15:K15"/>
    <mergeCell ref="L15:M15"/>
    <mergeCell ref="G4:M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2026-03-02T20:10:58Z</cp:lastPrinted>
  <dcterms:created xsi:type="dcterms:W3CDTF">2024-03-14T21:05:59Z</dcterms:created>
  <dcterms:modified xsi:type="dcterms:W3CDTF">2026-03-03T17:54:25Z</dcterms:modified>
</cp:coreProperties>
</file>